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defaultThemeVersion="124226"/>
  <mc:AlternateContent xmlns:mc="http://schemas.openxmlformats.org/markup-compatibility/2006">
    <mc:Choice Requires="x15">
      <x15ac:absPath xmlns:x15ac="http://schemas.microsoft.com/office/spreadsheetml/2010/11/ac" url="/Users/nicocabral/Downloads/"/>
    </mc:Choice>
  </mc:AlternateContent>
  <xr:revisionPtr revIDLastSave="0" documentId="13_ncr:1_{6FBD53A6-65B7-D24C-8D1D-5727E30C2744}" xr6:coauthVersionLast="47" xr6:coauthVersionMax="47" xr10:uidLastSave="{00000000-0000-0000-0000-000000000000}"/>
  <bookViews>
    <workbookView xWindow="-20160" yWindow="-20060" windowWidth="34360" windowHeight="16440" xr2:uid="{00000000-000D-0000-FFFF-FFFF00000000}"/>
  </bookViews>
  <sheets>
    <sheet name="Vendor Scorecar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 l="1"/>
  <c r="Q4" i="1"/>
  <c r="P4" i="1"/>
  <c r="J5" i="1"/>
  <c r="J6" i="1"/>
  <c r="J7" i="1"/>
  <c r="Q7" i="1" s="1"/>
  <c r="J8" i="1"/>
  <c r="Q8" i="1" s="1"/>
  <c r="J9" i="1"/>
  <c r="Q9" i="1"/>
  <c r="G4" i="1"/>
  <c r="F4" i="1"/>
  <c r="D4" i="1"/>
  <c r="P5" i="1"/>
  <c r="R5" i="1"/>
  <c r="R6" i="1"/>
  <c r="R7" i="1"/>
  <c r="R8" i="1"/>
  <c r="R9" i="1"/>
  <c r="H4" i="1"/>
  <c r="R4" i="1" s="1"/>
  <c r="I6" i="1"/>
  <c r="I7" i="1"/>
  <c r="I8" i="1"/>
  <c r="I9" i="1"/>
  <c r="P6" i="1"/>
  <c r="P8" i="1"/>
  <c r="P9" i="1"/>
  <c r="G9" i="1"/>
  <c r="N9" i="1" s="1"/>
  <c r="D9" i="1"/>
  <c r="D6" i="1"/>
  <c r="D7" i="1"/>
  <c r="D8" i="1"/>
  <c r="D5" i="1"/>
  <c r="I5" i="1"/>
  <c r="G5" i="1"/>
  <c r="G6" i="1"/>
  <c r="G7" i="1"/>
  <c r="N7" i="1" s="1"/>
  <c r="G8" i="1"/>
  <c r="N8" i="1" s="1"/>
  <c r="K8" i="1" l="1"/>
  <c r="S8" i="1" s="1"/>
  <c r="T8" i="1" s="1"/>
  <c r="L7" i="1"/>
  <c r="K7" i="1"/>
  <c r="S7" i="1" s="1"/>
  <c r="T7" i="1" s="1"/>
  <c r="K9" i="1"/>
  <c r="S9" i="1" s="1"/>
  <c r="T9" i="1" s="1"/>
  <c r="L8" i="1"/>
  <c r="I4" i="1"/>
  <c r="M8" i="1" l="1"/>
  <c r="M7" i="1"/>
  <c r="L9" i="1"/>
  <c r="M9" i="1" s="1"/>
  <c r="Q6" i="1" l="1"/>
  <c r="N6" i="1"/>
  <c r="L6" i="1"/>
  <c r="K6" i="1" l="1"/>
  <c r="S6" i="1" s="1"/>
  <c r="T6" i="1" s="1"/>
  <c r="M6" i="1" l="1"/>
  <c r="Q5" i="1"/>
  <c r="J4" i="1"/>
  <c r="K5" i="1"/>
  <c r="S5" i="1" s="1"/>
  <c r="T5" i="1" l="1"/>
  <c r="S4" i="1"/>
  <c r="K4" i="1"/>
  <c r="T4" i="1" l="1"/>
  <c r="N5" i="1"/>
  <c r="L5" i="1"/>
  <c r="M5" i="1"/>
  <c r="M4" i="1"/>
  <c r="L4" i="1" s="1"/>
  <c r="N4" i="1" s="1"/>
  <c r="O4" i="1" s="1"/>
</calcChain>
</file>

<file path=xl/sharedStrings.xml><?xml version="1.0" encoding="utf-8"?>
<sst xmlns="http://schemas.openxmlformats.org/spreadsheetml/2006/main" count="33" uniqueCount="30">
  <si>
    <t>Vendor A</t>
  </si>
  <si>
    <t>SS Sport shirts</t>
  </si>
  <si>
    <t>Vendor B</t>
  </si>
  <si>
    <t>LS Sport shirts</t>
  </si>
  <si>
    <t>Vendor C</t>
  </si>
  <si>
    <t>Vendor D</t>
  </si>
  <si>
    <t>Vendor E</t>
  </si>
  <si>
    <t>Cash Margin %</t>
  </si>
  <si>
    <t>IMU or Mrg %</t>
  </si>
  <si>
    <t>Sold Dollars</t>
  </si>
  <si>
    <t>Net Revenue</t>
  </si>
  <si>
    <t>MMU</t>
  </si>
  <si>
    <t>Retail  Inv On hand</t>
  </si>
  <si>
    <t>Cash Margin Profit</t>
  </si>
  <si>
    <t>Vendor</t>
  </si>
  <si>
    <t>Category</t>
  </si>
  <si>
    <t>Last rolling 12 months</t>
  </si>
  <si>
    <t>Sell Through Qty. %</t>
  </si>
  <si>
    <t>Vendor Performance Scorecard</t>
  </si>
  <si>
    <t>Received Retail $</t>
  </si>
  <si>
    <t>Received Cost $</t>
  </si>
  <si>
    <t>Received Qty.</t>
  </si>
  <si>
    <t>Avg Unit Retail $</t>
  </si>
  <si>
    <t>Units on Hand</t>
  </si>
  <si>
    <t xml:space="preserve">Instructions for using Vendor Scorecard
Note: all numbers in the orange highlighted cells represent sample data and need to be replaced by YOUR data. All numbers in the green highlighted cells will update automatically. 
This sheet is locked to protect the formula integrity. </t>
  </si>
  <si>
    <t>Markdown Dollars</t>
  </si>
  <si>
    <t>Quantity Sold</t>
  </si>
  <si>
    <t>Markdowns Cost %</t>
  </si>
  <si>
    <t>Markdowns Retail %</t>
  </si>
  <si>
    <t>Gross Margin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</si>
</sst>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
    <numFmt numFmtId="165" formatCode="_(&quot;$&quot;* #,##0_);_(&quot;$&quot;* \(#,##0\);_(&quot;$&quot;* &quot;-&quot;??_);_(@_)"/>
  </numFmts>
  <fonts count="15">
    <font>
      <sz val="11"/>
      <color theme="1"/>
      <name val="Calibri"/>
      <family val="2"/>
      <scheme val="minor"/>
    </font>
    <font>
      <sz val="11"/>
      <color theme="1"/>
      <name val="Calibri"/>
      <family val="2"/>
      <scheme val="minor"/>
    </font>
    <font>
      <sz val="11"/>
      <color rgb="FF000000"/>
      <name val="Arial"/>
      <family val="2"/>
    </font>
    <font>
      <sz val="11"/>
      <color rgb="FF000000"/>
      <name val="Arial"/>
      <family val="2"/>
    </font>
    <font>
      <b/>
      <sz val="14"/>
      <color rgb="FF000000"/>
      <name val="Arial"/>
      <family val="2"/>
    </font>
    <font>
      <b/>
      <sz val="16"/>
      <color theme="1"/>
      <name val="Arial"/>
      <family val="2"/>
    </font>
    <font>
      <b/>
      <sz val="16"/>
      <color rgb="FF000000"/>
      <name val="Arial"/>
      <family val="2"/>
    </font>
    <font>
      <sz val="16"/>
      <color rgb="FF000000"/>
      <name val="Arial"/>
      <family val="2"/>
    </font>
    <font>
      <b/>
      <u/>
      <sz val="16"/>
      <color theme="1"/>
      <name val="Arial"/>
      <family val="2"/>
    </font>
    <font>
      <b/>
      <sz val="18"/>
      <color rgb="FF000000"/>
      <name val="Arial"/>
      <family val="2"/>
    </font>
    <font>
      <b/>
      <sz val="18"/>
      <color theme="1"/>
      <name val="Calibri"/>
      <family val="2"/>
      <scheme val="minor"/>
    </font>
    <font>
      <sz val="14"/>
      <color theme="1"/>
      <name val="Calibri"/>
      <family val="2"/>
      <scheme val="minor"/>
    </font>
    <font>
      <sz val="22"/>
      <color theme="1" tint="0.499984740745262"/>
      <name val="Arial Bold"/>
    </font>
    <font>
      <b/>
      <sz val="16"/>
      <color theme="7"/>
      <name val="Arial"/>
      <family val="2"/>
    </font>
    <font>
      <b/>
      <sz val="18"/>
      <color theme="1"/>
      <name val="Arial"/>
      <family val="2"/>
    </font>
  </fonts>
  <fills count="7">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D9D9D9"/>
        <bgColor rgb="FFD9D9D9"/>
      </patternFill>
    </fill>
    <fill>
      <patternFill patternType="solid">
        <fgColor rgb="FFB6D7A8"/>
        <bgColor indexed="64"/>
      </patternFill>
    </fill>
    <fill>
      <patternFill patternType="solid">
        <fgColor rgb="FFF9CB9C"/>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thin">
        <color rgb="FFB2B2B2"/>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cellStyleXfs>
  <cellXfs count="46">
    <xf numFmtId="0" fontId="0" fillId="0" borderId="0" xfId="0"/>
    <xf numFmtId="0" fontId="0" fillId="0" borderId="0" xfId="0" applyAlignment="1">
      <alignment horizontal="center"/>
    </xf>
    <xf numFmtId="6" fontId="2" fillId="0" borderId="1" xfId="3" applyNumberFormat="1" applyFont="1" applyFill="1" applyAlignment="1">
      <alignment horizontal="center" wrapText="1" readingOrder="1"/>
    </xf>
    <xf numFmtId="6" fontId="0" fillId="0" borderId="0" xfId="0" applyNumberFormat="1" applyAlignment="1">
      <alignment horizontal="center"/>
    </xf>
    <xf numFmtId="8" fontId="0" fillId="0" borderId="0" xfId="0" applyNumberFormat="1" applyAlignment="1">
      <alignment horizontal="center"/>
    </xf>
    <xf numFmtId="8" fontId="3" fillId="0" borderId="0" xfId="3" applyNumberFormat="1" applyFont="1" applyFill="1" applyBorder="1" applyAlignment="1">
      <alignment horizontal="center" wrapText="1" readingOrder="1"/>
    </xf>
    <xf numFmtId="164" fontId="0" fillId="0" borderId="0" xfId="2" applyNumberFormat="1" applyFont="1"/>
    <xf numFmtId="10" fontId="0" fillId="0" borderId="0" xfId="0" applyNumberFormat="1" applyAlignment="1">
      <alignment horizontal="center"/>
    </xf>
    <xf numFmtId="0" fontId="7" fillId="3" borderId="1" xfId="3" applyFont="1" applyFill="1" applyAlignment="1">
      <alignment horizontal="center" wrapText="1" readingOrder="1"/>
    </xf>
    <xf numFmtId="0" fontId="6" fillId="3" borderId="1" xfId="3" applyFont="1" applyFill="1" applyAlignment="1">
      <alignment horizontal="center" wrapText="1" readingOrder="1"/>
    </xf>
    <xf numFmtId="0" fontId="9" fillId="3" borderId="3" xfId="3" applyFont="1" applyFill="1" applyBorder="1" applyAlignment="1">
      <alignment horizontal="center" vertical="center" wrapText="1" readingOrder="1"/>
    </xf>
    <xf numFmtId="0" fontId="10" fillId="0" borderId="0" xfId="0" applyFont="1" applyAlignment="1">
      <alignment vertical="center"/>
    </xf>
    <xf numFmtId="0" fontId="13" fillId="3" borderId="4" xfId="3" applyFont="1" applyFill="1" applyBorder="1" applyAlignment="1">
      <alignment horizontal="center" vertical="center" wrapText="1" readingOrder="1"/>
    </xf>
    <xf numFmtId="0" fontId="13" fillId="3" borderId="5" xfId="3" applyFont="1" applyFill="1" applyBorder="1" applyAlignment="1">
      <alignment horizontal="center" vertical="center" wrapText="1" readingOrder="1"/>
    </xf>
    <xf numFmtId="0" fontId="5" fillId="4" borderId="0" xfId="0" applyFont="1" applyFill="1" applyAlignment="1">
      <alignment vertical="center" wrapText="1"/>
    </xf>
    <xf numFmtId="0" fontId="11" fillId="0" borderId="0" xfId="0" applyFont="1" applyAlignment="1">
      <alignment vertical="center"/>
    </xf>
    <xf numFmtId="0" fontId="12" fillId="0" borderId="7" xfId="0" applyFont="1" applyBorder="1" applyAlignment="1">
      <alignment horizontal="center" vertical="center"/>
    </xf>
    <xf numFmtId="0" fontId="4" fillId="0" borderId="5" xfId="3" applyFont="1" applyFill="1" applyBorder="1" applyAlignment="1">
      <alignment horizontal="center" vertical="center" wrapText="1" readingOrder="1"/>
    </xf>
    <xf numFmtId="0" fontId="4" fillId="0" borderId="6" xfId="3" applyFont="1" applyFill="1" applyBorder="1" applyAlignment="1">
      <alignment horizontal="center" vertical="center" wrapText="1" readingOrder="1"/>
    </xf>
    <xf numFmtId="0" fontId="0" fillId="0" borderId="7" xfId="0" applyBorder="1" applyAlignment="1">
      <alignment horizontal="center"/>
    </xf>
    <xf numFmtId="0" fontId="7" fillId="6" borderId="1" xfId="3" applyFont="1" applyFill="1" applyAlignment="1" applyProtection="1">
      <alignment horizontal="center" wrapText="1" readingOrder="1"/>
      <protection locked="0"/>
    </xf>
    <xf numFmtId="6" fontId="7" fillId="6" borderId="1" xfId="3" applyNumberFormat="1" applyFont="1" applyFill="1" applyAlignment="1" applyProtection="1">
      <alignment horizontal="center" wrapText="1" readingOrder="1"/>
      <protection locked="0"/>
    </xf>
    <xf numFmtId="10" fontId="7" fillId="6" borderId="1" xfId="3" applyNumberFormat="1" applyFont="1" applyFill="1" applyAlignment="1" applyProtection="1">
      <alignment horizontal="center" wrapText="1" readingOrder="1"/>
      <protection locked="0"/>
    </xf>
    <xf numFmtId="6" fontId="7" fillId="6" borderId="2" xfId="3" applyNumberFormat="1" applyFont="1" applyFill="1" applyBorder="1" applyAlignment="1" applyProtection="1">
      <alignment horizontal="center" wrapText="1" readingOrder="1"/>
      <protection locked="0"/>
    </xf>
    <xf numFmtId="0" fontId="9" fillId="0" borderId="1" xfId="3" applyFont="1" applyFill="1" applyAlignment="1" applyProtection="1">
      <alignment horizontal="center" vertical="center" wrapText="1" readingOrder="1"/>
    </xf>
    <xf numFmtId="0" fontId="9" fillId="0" borderId="3" xfId="3" applyFont="1" applyFill="1" applyBorder="1" applyAlignment="1" applyProtection="1">
      <alignment horizontal="center" vertical="center" wrapText="1" readingOrder="1"/>
    </xf>
    <xf numFmtId="0" fontId="9" fillId="0" borderId="3" xfId="3" applyFont="1" applyFill="1" applyBorder="1" applyAlignment="1" applyProtection="1">
      <alignment horizontal="center" vertical="center" wrapText="1"/>
    </xf>
    <xf numFmtId="0" fontId="9" fillId="3" borderId="1" xfId="3" applyFont="1" applyFill="1" applyAlignment="1" applyProtection="1">
      <alignment horizontal="center" vertical="center" wrapText="1" readingOrder="1"/>
    </xf>
    <xf numFmtId="6" fontId="9" fillId="3" borderId="1" xfId="3" applyNumberFormat="1" applyFont="1" applyFill="1" applyAlignment="1" applyProtection="1">
      <alignment horizontal="center" vertical="center" wrapText="1" readingOrder="1"/>
    </xf>
    <xf numFmtId="6" fontId="9" fillId="3" borderId="1" xfId="1" applyNumberFormat="1" applyFont="1" applyFill="1" applyBorder="1" applyAlignment="1" applyProtection="1">
      <alignment horizontal="center" vertical="center" wrapText="1" readingOrder="1"/>
    </xf>
    <xf numFmtId="164" fontId="9" fillId="3" borderId="1" xfId="3" applyNumberFormat="1" applyFont="1" applyFill="1" applyAlignment="1" applyProtection="1">
      <alignment horizontal="center" vertical="center" wrapText="1" readingOrder="1"/>
    </xf>
    <xf numFmtId="8" fontId="9" fillId="3" borderId="1" xfId="3" applyNumberFormat="1" applyFont="1" applyFill="1" applyAlignment="1" applyProtection="1">
      <alignment horizontal="center" vertical="center" wrapText="1" readingOrder="1"/>
    </xf>
    <xf numFmtId="165" fontId="9" fillId="3" borderId="1" xfId="1" applyNumberFormat="1" applyFont="1" applyFill="1" applyBorder="1" applyAlignment="1" applyProtection="1">
      <alignment horizontal="center" vertical="center" wrapText="1" readingOrder="1"/>
    </xf>
    <xf numFmtId="10" fontId="9" fillId="3" borderId="1" xfId="3" applyNumberFormat="1" applyFont="1" applyFill="1" applyAlignment="1" applyProtection="1">
      <alignment horizontal="center" vertical="center" wrapText="1" readingOrder="1"/>
    </xf>
    <xf numFmtId="0" fontId="9" fillId="3" borderId="1" xfId="1" applyNumberFormat="1" applyFont="1" applyFill="1" applyBorder="1" applyAlignment="1" applyProtection="1">
      <alignment horizontal="center" vertical="center" wrapText="1" readingOrder="1"/>
    </xf>
    <xf numFmtId="6" fontId="9" fillId="3" borderId="1" xfId="3" applyNumberFormat="1" applyFont="1" applyFill="1" applyAlignment="1" applyProtection="1">
      <alignment horizontal="center" vertical="center" wrapText="1"/>
    </xf>
    <xf numFmtId="164" fontId="14" fillId="3" borderId="1" xfId="3" applyNumberFormat="1" applyFont="1" applyFill="1" applyAlignment="1" applyProtection="1">
      <alignment horizontal="center" vertical="center"/>
    </xf>
    <xf numFmtId="6" fontId="7" fillId="5" borderId="1" xfId="3" applyNumberFormat="1" applyFont="1" applyFill="1" applyAlignment="1" applyProtection="1">
      <alignment horizontal="center" wrapText="1" readingOrder="1"/>
    </xf>
    <xf numFmtId="164" fontId="7" fillId="5" borderId="1" xfId="3" applyNumberFormat="1" applyFont="1" applyFill="1" applyAlignment="1" applyProtection="1">
      <alignment horizontal="center" wrapText="1" readingOrder="1"/>
    </xf>
    <xf numFmtId="8" fontId="7" fillId="3" borderId="1" xfId="3" applyNumberFormat="1" applyFont="1" applyFill="1" applyAlignment="1" applyProtection="1">
      <alignment horizontal="center" wrapText="1" readingOrder="1"/>
    </xf>
    <xf numFmtId="165" fontId="7" fillId="5" borderId="1" xfId="3" applyNumberFormat="1" applyFont="1" applyFill="1" applyAlignment="1" applyProtection="1">
      <alignment horizontal="center" wrapText="1" readingOrder="1"/>
    </xf>
    <xf numFmtId="10" fontId="7" fillId="5" borderId="1" xfId="3" applyNumberFormat="1" applyFont="1" applyFill="1" applyAlignment="1" applyProtection="1">
      <alignment horizontal="center" wrapText="1" readingOrder="1"/>
    </xf>
    <xf numFmtId="165" fontId="7" fillId="5" borderId="1" xfId="1" applyNumberFormat="1" applyFont="1" applyFill="1" applyBorder="1" applyAlignment="1" applyProtection="1">
      <alignment horizontal="center" wrapText="1" readingOrder="1"/>
    </xf>
    <xf numFmtId="0" fontId="7" fillId="5" borderId="1" xfId="3" applyFont="1" applyFill="1" applyAlignment="1" applyProtection="1">
      <alignment horizontal="center" wrapText="1" readingOrder="1"/>
    </xf>
    <xf numFmtId="6" fontId="7" fillId="5" borderId="1" xfId="3" applyNumberFormat="1" applyFont="1" applyFill="1" applyAlignment="1" applyProtection="1">
      <alignment horizontal="center" wrapText="1"/>
    </xf>
    <xf numFmtId="164" fontId="8" fillId="5" borderId="1" xfId="3" applyNumberFormat="1" applyFont="1" applyFill="1" applyAlignment="1" applyProtection="1">
      <alignment horizontal="center"/>
    </xf>
  </cellXfs>
  <cellStyles count="4">
    <cellStyle name="Currency" xfId="1" builtinId="4"/>
    <cellStyle name="Normal" xfId="0" builtinId="0"/>
    <cellStyle name="Note" xfId="3" builtinId="10"/>
    <cellStyle name="Percent" xfId="2" builtinId="5"/>
  </cellStyles>
  <dxfs count="0"/>
  <tableStyles count="0" defaultTableStyle="TableStyleMedium2" defaultPivotStyle="PivotStyleLight16"/>
  <colors>
    <mruColors>
      <color rgb="FFB6D7A8"/>
      <color rgb="FFF9C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094390" cy="1054100"/>
    <xdr:pic>
      <xdr:nvPicPr>
        <xdr:cNvPr id="2" name="image1.png" title="Image">
          <a:extLst>
            <a:ext uri="{FF2B5EF4-FFF2-40B4-BE49-F238E27FC236}">
              <a16:creationId xmlns:a16="http://schemas.microsoft.com/office/drawing/2014/main" id="{9AE24582-6C7C-EA43-892C-B60D3BB69691}"/>
            </a:ext>
          </a:extLst>
        </xdr:cNvPr>
        <xdr:cNvPicPr preferRelativeResize="0"/>
      </xdr:nvPicPr>
      <xdr:blipFill>
        <a:blip xmlns:r="http://schemas.openxmlformats.org/officeDocument/2006/relationships" r:embed="rId1" cstate="print"/>
        <a:stretch>
          <a:fillRect/>
        </a:stretch>
      </xdr:blipFill>
      <xdr:spPr>
        <a:xfrm>
          <a:off x="0" y="0"/>
          <a:ext cx="6094390" cy="10541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1"/>
  <sheetViews>
    <sheetView tabSelected="1" topLeftCell="B1" zoomScaleNormal="100" workbookViewId="0">
      <selection activeCell="H8" sqref="H8"/>
    </sheetView>
  </sheetViews>
  <sheetFormatPr baseColWidth="10" defaultColWidth="8.83203125" defaultRowHeight="15"/>
  <cols>
    <col min="1" max="1" width="18.5" style="1" customWidth="1"/>
    <col min="2" max="2" width="25.6640625" style="1" customWidth="1"/>
    <col min="3" max="3" width="16" style="1" customWidth="1"/>
    <col min="4" max="4" width="15.6640625" style="1" customWidth="1"/>
    <col min="5" max="6" width="16.6640625" style="1" customWidth="1"/>
    <col min="7" max="7" width="11.5" style="1" customWidth="1"/>
    <col min="8" max="8" width="18.6640625" style="1" customWidth="1"/>
    <col min="9" max="10" width="18.6640625" style="1" hidden="1" customWidth="1"/>
    <col min="11" max="11" width="18.6640625" style="1" customWidth="1"/>
    <col min="12" max="12" width="13" style="1" customWidth="1"/>
    <col min="13" max="13" width="15.83203125" style="1" customWidth="1"/>
    <col min="14" max="14" width="19" style="1" customWidth="1"/>
    <col min="15" max="15" width="20.33203125" style="1" customWidth="1"/>
    <col min="16" max="16" width="13" style="1" customWidth="1"/>
    <col min="17" max="17" width="13.5" style="1" customWidth="1"/>
    <col min="18" max="18" width="14.5" style="1" customWidth="1"/>
    <col min="19" max="19" width="14.1640625" style="1" bestFit="1" customWidth="1"/>
    <col min="20" max="20" width="13" style="1" customWidth="1"/>
  </cols>
  <sheetData>
    <row r="1" spans="1:21" ht="83" customHeight="1">
      <c r="A1" s="19"/>
      <c r="B1" s="19"/>
      <c r="C1" s="19"/>
      <c r="D1" s="19"/>
      <c r="E1" s="19"/>
      <c r="F1" s="16" t="s">
        <v>18</v>
      </c>
      <c r="G1" s="16"/>
      <c r="H1" s="16"/>
      <c r="I1" s="16"/>
      <c r="J1" s="16"/>
      <c r="K1" s="16"/>
      <c r="L1" s="16"/>
      <c r="M1" s="16"/>
    </row>
    <row r="2" spans="1:21" ht="30" customHeight="1">
      <c r="A2" s="12" t="s">
        <v>16</v>
      </c>
      <c r="B2" s="13"/>
      <c r="C2" s="17"/>
      <c r="D2" s="17"/>
      <c r="E2" s="17"/>
      <c r="F2" s="17"/>
      <c r="G2" s="17"/>
      <c r="H2" s="17"/>
      <c r="I2" s="17"/>
      <c r="J2" s="17"/>
      <c r="K2" s="17"/>
      <c r="L2" s="17"/>
      <c r="M2" s="17"/>
      <c r="N2" s="17"/>
      <c r="O2" s="17"/>
      <c r="P2" s="17"/>
      <c r="Q2" s="17"/>
      <c r="R2" s="17"/>
      <c r="S2" s="17"/>
      <c r="T2" s="18"/>
    </row>
    <row r="3" spans="1:21" s="11" customFormat="1" ht="88" customHeight="1">
      <c r="A3" s="10" t="s">
        <v>14</v>
      </c>
      <c r="B3" s="10" t="s">
        <v>15</v>
      </c>
      <c r="C3" s="24" t="s">
        <v>21</v>
      </c>
      <c r="D3" s="24" t="s">
        <v>22</v>
      </c>
      <c r="E3" s="25" t="s">
        <v>19</v>
      </c>
      <c r="F3" s="25" t="s">
        <v>20</v>
      </c>
      <c r="G3" s="25" t="s">
        <v>8</v>
      </c>
      <c r="H3" s="25" t="s">
        <v>26</v>
      </c>
      <c r="I3" s="25" t="s">
        <v>9</v>
      </c>
      <c r="J3" s="24" t="s">
        <v>25</v>
      </c>
      <c r="K3" s="24" t="s">
        <v>10</v>
      </c>
      <c r="L3" s="25" t="s">
        <v>11</v>
      </c>
      <c r="M3" s="25" t="s">
        <v>29</v>
      </c>
      <c r="N3" s="25" t="s">
        <v>27</v>
      </c>
      <c r="O3" s="25" t="s">
        <v>28</v>
      </c>
      <c r="P3" s="25" t="s">
        <v>23</v>
      </c>
      <c r="Q3" s="25" t="s">
        <v>12</v>
      </c>
      <c r="R3" s="25" t="s">
        <v>17</v>
      </c>
      <c r="S3" s="26" t="s">
        <v>13</v>
      </c>
      <c r="T3" s="26" t="s">
        <v>7</v>
      </c>
    </row>
    <row r="4" spans="1:21" ht="27" customHeight="1">
      <c r="A4" s="8"/>
      <c r="B4" s="8"/>
      <c r="C4" s="27">
        <v>500</v>
      </c>
      <c r="D4" s="28">
        <f>E4/C4</f>
        <v>220</v>
      </c>
      <c r="E4" s="28">
        <v>110000</v>
      </c>
      <c r="F4" s="29">
        <f>SUM(F5:F9)</f>
        <v>42933</v>
      </c>
      <c r="G4" s="30">
        <f>(E4-F4)/E4</f>
        <v>0.60970000000000002</v>
      </c>
      <c r="H4" s="27">
        <f>SUM(H5:H9)</f>
        <v>427</v>
      </c>
      <c r="I4" s="31">
        <f>SUM(I5:I9)</f>
        <v>98946.736936936941</v>
      </c>
      <c r="J4" s="31">
        <f t="shared" ref="J4" si="0">SUM(J5:J9)</f>
        <v>11951.577801801801</v>
      </c>
      <c r="K4" s="32">
        <f>SUM(K5:K9)</f>
        <v>86995.159135135124</v>
      </c>
      <c r="L4" s="33">
        <f>M4/K4</f>
        <v>0.5951173102666133</v>
      </c>
      <c r="M4" s="32">
        <f>SUM(M5:M9)</f>
        <v>51772.325110717611</v>
      </c>
      <c r="N4" s="33">
        <f>G4-L4</f>
        <v>1.4582689733386722E-2</v>
      </c>
      <c r="O4" s="33">
        <f>N4/(1-G4)</f>
        <v>3.7362771543394117E-2</v>
      </c>
      <c r="P4" s="34">
        <f>SUM(P5:P9)</f>
        <v>86</v>
      </c>
      <c r="Q4" s="32">
        <f>SUM(Q5:Q9)</f>
        <v>7071.6852612612574</v>
      </c>
      <c r="R4" s="33">
        <f>H4/C4</f>
        <v>0.85399999999999998</v>
      </c>
      <c r="S4" s="35">
        <f>SUM(S5:S9)</f>
        <v>44062.159135135138</v>
      </c>
      <c r="T4" s="36">
        <f>S4/K4</f>
        <v>0.506489781422097</v>
      </c>
      <c r="U4" s="6"/>
    </row>
    <row r="5" spans="1:21" ht="22" customHeight="1">
      <c r="A5" s="9" t="s">
        <v>0</v>
      </c>
      <c r="B5" s="9" t="s">
        <v>1</v>
      </c>
      <c r="C5" s="20">
        <v>222</v>
      </c>
      <c r="D5" s="37">
        <f>E5/C5</f>
        <v>213.96396396396398</v>
      </c>
      <c r="E5" s="21">
        <v>47500</v>
      </c>
      <c r="F5" s="21">
        <v>15173</v>
      </c>
      <c r="G5" s="38">
        <f t="shared" ref="G5:G9" si="1">(E5-F5)/E5</f>
        <v>0.6805684210526316</v>
      </c>
      <c r="H5" s="20">
        <v>196</v>
      </c>
      <c r="I5" s="39">
        <f>(E5/C5)*H5</f>
        <v>41936.936936936938</v>
      </c>
      <c r="J5" s="39">
        <f>I5*O5</f>
        <v>5451.801801801802</v>
      </c>
      <c r="K5" s="40">
        <f>I5-J5</f>
        <v>36485.135135135133</v>
      </c>
      <c r="L5" s="41">
        <f>G5-N5</f>
        <v>0.63904231578947368</v>
      </c>
      <c r="M5" s="42">
        <f>K5*L5</f>
        <v>23315.545248648647</v>
      </c>
      <c r="N5" s="41">
        <f>(1-G5)*O5</f>
        <v>4.1526105263157892E-2</v>
      </c>
      <c r="O5" s="22">
        <v>0.13</v>
      </c>
      <c r="P5" s="43">
        <f>C5-H5</f>
        <v>26</v>
      </c>
      <c r="Q5" s="37">
        <f>E5-(I5+J5)</f>
        <v>111.26126126125746</v>
      </c>
      <c r="R5" s="41">
        <f t="shared" ref="R5:R9" si="2">H5/C5</f>
        <v>0.88288288288288286</v>
      </c>
      <c r="S5" s="44">
        <f>K5-F5</f>
        <v>21312.135135135133</v>
      </c>
      <c r="T5" s="45">
        <f t="shared" ref="T5:T9" si="3">S5/K5</f>
        <v>0.58413200488906991</v>
      </c>
      <c r="U5" s="6"/>
    </row>
    <row r="6" spans="1:21" ht="22" customHeight="1">
      <c r="A6" s="9" t="s">
        <v>2</v>
      </c>
      <c r="B6" s="9" t="s">
        <v>3</v>
      </c>
      <c r="C6" s="20">
        <v>116</v>
      </c>
      <c r="D6" s="37">
        <f t="shared" ref="D6:D9" si="4">E6/C6</f>
        <v>200</v>
      </c>
      <c r="E6" s="21">
        <v>23200</v>
      </c>
      <c r="F6" s="21">
        <v>9200</v>
      </c>
      <c r="G6" s="38">
        <f t="shared" si="1"/>
        <v>0.60344827586206895</v>
      </c>
      <c r="H6" s="20">
        <v>85</v>
      </c>
      <c r="I6" s="39">
        <f t="shared" ref="I6:I9" si="5">(E6/C6)*H6</f>
        <v>17000</v>
      </c>
      <c r="J6" s="39">
        <f t="shared" ref="J6:J9" si="6">I6*O6</f>
        <v>3400</v>
      </c>
      <c r="K6" s="40">
        <f t="shared" ref="K6:K9" si="7">I6-J6</f>
        <v>13600</v>
      </c>
      <c r="L6" s="41">
        <f t="shared" ref="L6:L9" si="8">G6-N6</f>
        <v>0.5241379310344827</v>
      </c>
      <c r="M6" s="42">
        <f>L6*K6</f>
        <v>7128.2758620689647</v>
      </c>
      <c r="N6" s="41">
        <f t="shared" ref="N6:N9" si="9">(1-G6)*O6</f>
        <v>7.9310344827586213E-2</v>
      </c>
      <c r="O6" s="22">
        <v>0.2</v>
      </c>
      <c r="P6" s="43">
        <f t="shared" ref="P6:P9" si="10">C6-H6</f>
        <v>31</v>
      </c>
      <c r="Q6" s="37">
        <f>E6-(I6+J6)</f>
        <v>2800</v>
      </c>
      <c r="R6" s="41">
        <f t="shared" si="2"/>
        <v>0.73275862068965514</v>
      </c>
      <c r="S6" s="44">
        <f>K6-F6</f>
        <v>4400</v>
      </c>
      <c r="T6" s="45">
        <f t="shared" si="3"/>
        <v>0.3235294117647059</v>
      </c>
      <c r="U6" s="6"/>
    </row>
    <row r="7" spans="1:21" ht="22" customHeight="1">
      <c r="A7" s="9" t="s">
        <v>4</v>
      </c>
      <c r="B7" s="9" t="s">
        <v>3</v>
      </c>
      <c r="C7" s="20">
        <v>50</v>
      </c>
      <c r="D7" s="37">
        <f t="shared" si="4"/>
        <v>150.4</v>
      </c>
      <c r="E7" s="21">
        <v>7520</v>
      </c>
      <c r="F7" s="21">
        <v>3000</v>
      </c>
      <c r="G7" s="38">
        <f t="shared" si="1"/>
        <v>0.60106382978723405</v>
      </c>
      <c r="H7" s="20">
        <v>37</v>
      </c>
      <c r="I7" s="39">
        <f t="shared" si="5"/>
        <v>5564.8</v>
      </c>
      <c r="J7" s="39">
        <f t="shared" si="6"/>
        <v>667.77599999999995</v>
      </c>
      <c r="K7" s="40">
        <f t="shared" si="7"/>
        <v>4897.0240000000003</v>
      </c>
      <c r="L7" s="41">
        <f t="shared" si="8"/>
        <v>0.55319148936170215</v>
      </c>
      <c r="M7" s="42">
        <f t="shared" ref="M7:M9" si="11">L7*K7</f>
        <v>2708.9920000000002</v>
      </c>
      <c r="N7" s="41">
        <f t="shared" si="9"/>
        <v>4.7872340425531915E-2</v>
      </c>
      <c r="O7" s="22">
        <v>0.12</v>
      </c>
      <c r="P7" s="43">
        <f>C7-H7</f>
        <v>13</v>
      </c>
      <c r="Q7" s="37">
        <f>E7-(I7+J7)</f>
        <v>1287.424</v>
      </c>
      <c r="R7" s="41">
        <f t="shared" si="2"/>
        <v>0.74</v>
      </c>
      <c r="S7" s="44">
        <f>K7-F7</f>
        <v>1897.0240000000003</v>
      </c>
      <c r="T7" s="45">
        <f t="shared" si="3"/>
        <v>0.38738303100005234</v>
      </c>
      <c r="U7" s="6"/>
    </row>
    <row r="8" spans="1:21" ht="22" customHeight="1">
      <c r="A8" s="9" t="s">
        <v>5</v>
      </c>
      <c r="B8" s="9" t="s">
        <v>3</v>
      </c>
      <c r="C8" s="20">
        <v>50</v>
      </c>
      <c r="D8" s="37">
        <f t="shared" si="4"/>
        <v>225</v>
      </c>
      <c r="E8" s="21">
        <v>11250</v>
      </c>
      <c r="F8" s="21">
        <v>4500</v>
      </c>
      <c r="G8" s="38">
        <f t="shared" si="1"/>
        <v>0.6</v>
      </c>
      <c r="H8" s="20">
        <v>45</v>
      </c>
      <c r="I8" s="39">
        <f t="shared" si="5"/>
        <v>10125</v>
      </c>
      <c r="J8" s="39">
        <f t="shared" si="6"/>
        <v>0</v>
      </c>
      <c r="K8" s="40">
        <f t="shared" si="7"/>
        <v>10125</v>
      </c>
      <c r="L8" s="41">
        <f t="shared" si="8"/>
        <v>0.6</v>
      </c>
      <c r="M8" s="42">
        <f t="shared" si="11"/>
        <v>6075</v>
      </c>
      <c r="N8" s="41">
        <f t="shared" si="9"/>
        <v>0</v>
      </c>
      <c r="O8" s="22">
        <v>0</v>
      </c>
      <c r="P8" s="43">
        <f t="shared" si="10"/>
        <v>5</v>
      </c>
      <c r="Q8" s="37">
        <f>E8-(I8+J8)</f>
        <v>1125</v>
      </c>
      <c r="R8" s="41">
        <f t="shared" si="2"/>
        <v>0.9</v>
      </c>
      <c r="S8" s="44">
        <f>K8-F8</f>
        <v>5625</v>
      </c>
      <c r="T8" s="45">
        <f t="shared" si="3"/>
        <v>0.55555555555555558</v>
      </c>
      <c r="U8" s="6"/>
    </row>
    <row r="9" spans="1:21" ht="22" customHeight="1">
      <c r="A9" s="9" t="s">
        <v>6</v>
      </c>
      <c r="B9" s="9" t="s">
        <v>1</v>
      </c>
      <c r="C9" s="20">
        <v>75</v>
      </c>
      <c r="D9" s="37">
        <f t="shared" si="4"/>
        <v>380</v>
      </c>
      <c r="E9" s="23">
        <v>28500</v>
      </c>
      <c r="F9" s="21">
        <v>11060</v>
      </c>
      <c r="G9" s="38">
        <f t="shared" si="1"/>
        <v>0.61192982456140355</v>
      </c>
      <c r="H9" s="20">
        <v>64</v>
      </c>
      <c r="I9" s="39">
        <f t="shared" si="5"/>
        <v>24320</v>
      </c>
      <c r="J9" s="39">
        <f t="shared" si="6"/>
        <v>2432</v>
      </c>
      <c r="K9" s="40">
        <f t="shared" si="7"/>
        <v>21888</v>
      </c>
      <c r="L9" s="41">
        <f t="shared" si="8"/>
        <v>0.57312280701754392</v>
      </c>
      <c r="M9" s="42">
        <f t="shared" si="11"/>
        <v>12544.512000000001</v>
      </c>
      <c r="N9" s="41">
        <f t="shared" si="9"/>
        <v>3.8807017543859651E-2</v>
      </c>
      <c r="O9" s="22">
        <v>0.1</v>
      </c>
      <c r="P9" s="43">
        <f t="shared" si="10"/>
        <v>11</v>
      </c>
      <c r="Q9" s="37">
        <f>E9-(I9+J9)</f>
        <v>1748</v>
      </c>
      <c r="R9" s="41">
        <f t="shared" si="2"/>
        <v>0.85333333333333339</v>
      </c>
      <c r="S9" s="44">
        <f>K9-F9</f>
        <v>10828</v>
      </c>
      <c r="T9" s="45">
        <f t="shared" si="3"/>
        <v>0.49470029239766083</v>
      </c>
      <c r="U9" s="6"/>
    </row>
    <row r="10" spans="1:21">
      <c r="E10" s="2"/>
      <c r="Q10" s="3"/>
    </row>
    <row r="11" spans="1:21">
      <c r="A11" s="14" t="s">
        <v>24</v>
      </c>
      <c r="B11" s="15"/>
      <c r="C11" s="15"/>
      <c r="D11" s="15"/>
      <c r="E11" s="15"/>
      <c r="I11" s="4"/>
      <c r="J11" s="4"/>
      <c r="K11" s="4"/>
      <c r="Q11" s="5"/>
      <c r="S11" s="4"/>
    </row>
    <row r="12" spans="1:21">
      <c r="A12" s="15"/>
      <c r="B12" s="15"/>
      <c r="C12" s="15"/>
      <c r="D12" s="15"/>
      <c r="E12" s="15"/>
      <c r="Q12" s="3"/>
      <c r="S12" s="4"/>
    </row>
    <row r="13" spans="1:21">
      <c r="A13" s="15"/>
      <c r="B13" s="15"/>
      <c r="C13" s="15"/>
      <c r="D13" s="15"/>
      <c r="E13" s="15"/>
      <c r="G13" s="4"/>
      <c r="I13" s="3"/>
      <c r="J13" s="3"/>
      <c r="K13" s="3"/>
      <c r="N13" s="3"/>
      <c r="Q13" s="4"/>
    </row>
    <row r="14" spans="1:21">
      <c r="A14" s="15"/>
      <c r="B14" s="15"/>
      <c r="C14" s="15"/>
      <c r="D14" s="15"/>
      <c r="E14" s="15"/>
      <c r="G14" s="4"/>
      <c r="I14" s="4"/>
      <c r="J14" s="4"/>
      <c r="K14" s="4"/>
      <c r="N14" s="3"/>
    </row>
    <row r="15" spans="1:21">
      <c r="A15" s="15"/>
      <c r="B15" s="15"/>
      <c r="C15" s="15"/>
      <c r="D15" s="15"/>
      <c r="E15" s="15"/>
      <c r="G15" s="4"/>
    </row>
    <row r="16" spans="1:21">
      <c r="A16" s="15"/>
      <c r="B16" s="15"/>
      <c r="C16" s="15"/>
      <c r="D16" s="15"/>
      <c r="E16" s="15"/>
    </row>
    <row r="17" spans="1:7">
      <c r="A17" s="15"/>
      <c r="B17" s="15"/>
      <c r="C17" s="15"/>
      <c r="D17" s="15"/>
      <c r="E17" s="15"/>
      <c r="G17" s="7"/>
    </row>
    <row r="18" spans="1:7">
      <c r="A18" s="15"/>
      <c r="B18" s="15"/>
      <c r="C18" s="15"/>
      <c r="D18" s="15"/>
      <c r="E18" s="15"/>
      <c r="G18" s="4"/>
    </row>
    <row r="19" spans="1:7">
      <c r="A19" s="15"/>
      <c r="B19" s="15"/>
      <c r="C19" s="15"/>
      <c r="D19" s="15"/>
      <c r="E19" s="15"/>
    </row>
    <row r="20" spans="1:7">
      <c r="A20" s="15"/>
      <c r="B20" s="15"/>
      <c r="C20" s="15"/>
      <c r="D20" s="15"/>
      <c r="E20" s="15"/>
    </row>
    <row r="21" spans="1:7" ht="29" customHeight="1">
      <c r="A21" s="15"/>
      <c r="B21" s="15"/>
      <c r="C21" s="15"/>
      <c r="D21" s="15"/>
      <c r="E21" s="15"/>
    </row>
  </sheetData>
  <sheetProtection sheet="1" objects="1" scenarios="1" selectLockedCells="1"/>
  <mergeCells count="5">
    <mergeCell ref="A2:B2"/>
    <mergeCell ref="A11:E21"/>
    <mergeCell ref="F1:M1"/>
    <mergeCell ref="C2:T2"/>
    <mergeCell ref="A1:E1"/>
  </mergeCells>
  <pageMargins left="0.7" right="0.7" top="0.75" bottom="0.75" header="0.3" footer="0.3"/>
  <pageSetup scale="59" orientation="landscape" r:id="rId1"/>
  <ignoredErrors>
    <ignoredError sqref="L4 G4 R4" formula="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Vendor Scorecard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Weiss</dc:creator>
  <cp:lastModifiedBy>Nico Cabral</cp:lastModifiedBy>
  <cp:lastPrinted>2024-01-10T15:28:06Z</cp:lastPrinted>
  <dcterms:created xsi:type="dcterms:W3CDTF">2020-05-30T17:39:58Z</dcterms:created>
  <dcterms:modified xsi:type="dcterms:W3CDTF">2026-01-23T22:29:45Z</dcterms:modified>
</cp:coreProperties>
</file>